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<sst xmlns="http://schemas.openxmlformats.org/spreadsheetml/2006/main" count="26" uniqueCount="22">
  <si>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radius (m)</t>
  </si>
  <si>
    <t>depth (m)</t>
  </si>
  <si>
    <t>Head 1 (m)</t>
  </si>
  <si>
    <t>φ</t>
  </si>
  <si>
    <t>Head 2 (m)</t>
  </si>
  <si>
    <t>G</t>
  </si>
  <si>
    <t>Constant water level = 50 mm</t>
  </si>
  <si>
    <t>Constant water level = 150 mm</t>
  </si>
  <si>
    <t>Q (mL/s)</t>
  </si>
  <si>
    <t>Date:</t>
  </si>
  <si>
    <t>Site:</t>
  </si>
  <si>
    <t>Volume (mL)</t>
  </si>
  <si>
    <t>time (min)</t>
  </si>
  <si>
    <t>Single ring infiltration test</t>
  </si>
  <si>
    <r>
      <t>K</t>
    </r>
    <r>
      <rPr>
        <vertAlign val="subscript"/>
        <sz val="11"/>
        <color indexed="8"/>
        <rFont val="Calibri"/>
        <family val="2"/>
      </rPr>
      <t>fs</t>
    </r>
    <r>
      <rPr>
        <sz val="11"/>
        <color theme="1"/>
        <rFont val="Calibri"/>
        <family val="2"/>
      </rPr>
      <t xml:space="preserve"> (m/s)</t>
    </r>
  </si>
  <si>
    <r>
      <t>K</t>
    </r>
    <r>
      <rPr>
        <vertAlign val="subscript"/>
        <sz val="11"/>
        <color indexed="8"/>
        <rFont val="Calibri"/>
        <family val="2"/>
      </rPr>
      <t>fs</t>
    </r>
    <r>
      <rPr>
        <sz val="11"/>
        <color theme="1"/>
        <rFont val="Calibri"/>
        <family val="2"/>
      </rPr>
      <t xml:space="preserve"> (mm/h)</t>
    </r>
  </si>
  <si>
    <r>
      <t>α (m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</si>
  <si>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Q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(ml/s)</t>
    </r>
  </si>
  <si>
    <r>
      <t>Q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(m/s)</t>
    </r>
  </si>
  <si>
    <r>
      <t>Q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(ml/s)</t>
    </r>
  </si>
  <si>
    <r>
      <t>Q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(m3/s)</t>
    </r>
  </si>
  <si>
    <t>AVERAGE LAST 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</si>
</sst>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E+00"/>
    <numFmt numFmtId="165" formatCode="0.0"/>
    <numFmt numFmtId="166" formatCode="0.00000000"/>
    <numFmt numFmtId="167" formatCode="0.0000"/>
    <numFmt numFmtId="168" formatCode="0.00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33" borderId="12" xfId="0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Calculation
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situ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hydraulic conductivity testing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7275"/>
          <c:w val="0.7315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v>50 mm water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Sheet2!$A$15:$A$40</c:f>
              <c:numCache/>
            </c:numRef>
          </c:xVal>
          <c:yVal>
            <c:numRef>
              <c:f>Sheet2!$C$15:$C$40</c:f>
              <c:numCache/>
            </c:numRef>
          </c:yVal>
          <c:smooth val="0"/>
        </c:ser>
        <c:ser>
          <c:idx val="1"/>
          <c:order val="1"/>
          <c:tx>
            <c:v>150 mm water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Sheet2!$E$15:$E$37</c:f>
              <c:numCache/>
            </c:numRef>
          </c:xVal>
          <c:yVal>
            <c:numRef>
              <c:f>Sheet2!$G$15:$G$37</c:f>
              <c:numCache/>
            </c:numRef>
          </c:yVal>
          <c:smooth val="0"/>
        </c:ser>
        <c:axId val="35689319"/>
        <c:axId val="52768416"/>
      </c:scatterChart>
      <c:val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since start (min)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 val="autoZero"/>
        <c:crossBetween val="midCat"/>
        <c:dispUnits/>
      </c:val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 (mL/s)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51725"/>
          <c:w val="0.1902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228600</xdr:rowOff>
    </xdr:from>
    <xdr:to>
      <xdr:col>16</xdr:col>
      <xdr:colOff>9525</xdr:colOff>
      <xdr:row>20</xdr:row>
      <xdr:rowOff>171450</xdr:rowOff>
    </xdr:to>
    <xdr:graphicFrame>
      <xdr:nvGraphicFramePr>
        <xdr:cNvPr id="1" name="Chart 2"/>
        <xdr:cNvGraphicFramePr/>
      </xdr:nvGraphicFramePr>
      <xdr:xfrm>
        <a:off x="6257925" y="228600"/>
        <a:ext cx="6096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5" zoomScaleNormal="85" zoomScalePageLayoutView="0" workbookViewId="0" topLeftCell="A1">
      <selection activeCell="B2" sqref="B2"/>
    </sheetView>
  </sheetViews>
  <sheetFormatPr defaultColWidth="11.421875" defaultRowHeight="15"/>
  <cols>
    <col min="1" max="1" width="11.421875" style="0" customWidth="1"/>
    <col min="2" max="2" width="12.57421875" style="0" bestFit="1" customWidth="1"/>
    <col min="3" max="5" width="11.421875" style="0" customWidth="1"/>
    <col min="6" max="6" width="12.57421875" style="0" bestFit="1" customWidth="1"/>
  </cols>
  <sheetData>
    <row r="1" spans="1:7" ht="18">
      <c r="A1" s="30" t="s">
        <v>13</v>
      </c>
      <c r="B1" s="30"/>
      <c r="C1" s="30"/>
      <c r="D1" s="30"/>
      <c r="E1" s="30"/>
      <c r="F1" s="30"/>
      <c r="G1" s="30"/>
    </row>
    <row r="2" spans="1:7" s="21" customFormat="1" ht="15">
      <c r="A2" s="20"/>
      <c r="B2" s="20"/>
      <c r="C2" s="20"/>
      <c r="D2" s="20"/>
      <c r="E2" s="20"/>
      <c r="F2" s="20"/>
      <c r="G2" s="20"/>
    </row>
    <row r="3" spans="1:7" s="21" customFormat="1" ht="15">
      <c r="A3" s="22" t="s">
        <v>10</v>
      </c>
      <c r="B3" s="20"/>
      <c r="C3" s="20"/>
      <c r="D3" s="20"/>
      <c r="E3" s="20"/>
      <c r="F3" s="20"/>
      <c r="G3" s="20"/>
    </row>
    <row r="4" spans="1:7" s="21" customFormat="1" ht="15">
      <c r="A4" s="22" t="s">
        <v>9</v>
      </c>
      <c r="B4" s="20"/>
      <c r="C4" s="20"/>
      <c r="D4" s="20"/>
      <c r="E4" s="20"/>
      <c r="F4" s="20"/>
      <c r="G4" s="20"/>
    </row>
    <row r="5" spans="1:7" s="21" customFormat="1" ht="15.75" thickBot="1">
      <c r="A5" s="23"/>
      <c r="B5" s="23"/>
      <c r="C5" s="23"/>
      <c r="D5" s="23"/>
      <c r="E5" s="23"/>
      <c r="F5" s="23"/>
      <c r="G5" s="23"/>
    </row>
    <row r="6" spans="1:7" ht="18">
      <c r="A6" s="2" t="s">
        <v>0</v>
      </c>
      <c r="B6" s="3">
        <v>0.05</v>
      </c>
      <c r="C6" s="1"/>
      <c r="D6" s="1"/>
      <c r="E6" s="2" t="s">
        <v>14</v>
      </c>
      <c r="F6" s="4">
        <f>(B44-F41)/(B6/B11*(B8-B9))</f>
        <v>8.281249999999997E-05</v>
      </c>
      <c r="G6" s="1"/>
    </row>
    <row r="7" spans="1:7" ht="18">
      <c r="A7" s="5" t="s">
        <v>1</v>
      </c>
      <c r="B7" s="6">
        <v>0.05</v>
      </c>
      <c r="C7" s="1"/>
      <c r="D7" s="1"/>
      <c r="E7" s="28" t="s">
        <v>15</v>
      </c>
      <c r="F7" s="29">
        <f>F6*3600*1000</f>
        <v>298.12499999999994</v>
      </c>
      <c r="G7" s="1"/>
    </row>
    <row r="8" spans="1:7" ht="15">
      <c r="A8" s="5" t="s">
        <v>2</v>
      </c>
      <c r="B8" s="6">
        <v>0.05</v>
      </c>
      <c r="C8" s="1"/>
      <c r="D8" s="1"/>
      <c r="E8" s="5" t="s">
        <v>3</v>
      </c>
      <c r="F8" s="7">
        <f>B11/B6*((F41*B8-B44*B9)/(B8-B9)-B11*B6*PI()*((B44-F41)/(B8-B9)))</f>
        <v>3.284487979269821E-05</v>
      </c>
      <c r="G8" s="1"/>
    </row>
    <row r="9" spans="1:7" ht="18" thickBot="1">
      <c r="A9" s="8" t="s">
        <v>4</v>
      </c>
      <c r="B9" s="9">
        <v>0.15</v>
      </c>
      <c r="C9" s="1"/>
      <c r="D9" s="1"/>
      <c r="E9" s="8" t="s">
        <v>16</v>
      </c>
      <c r="F9" s="10">
        <f>(F6/F8)</f>
        <v>2.5213214517049365</v>
      </c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6" ht="15.75" thickBot="1">
      <c r="A11" s="11" t="s">
        <v>5</v>
      </c>
      <c r="B11" s="12">
        <f>0.316*B7/B6+0.184</f>
        <v>0.5</v>
      </c>
      <c r="C11" s="1"/>
      <c r="E11" s="1"/>
      <c r="F11" s="1"/>
    </row>
    <row r="12" spans="1:7" ht="15.75" thickBot="1">
      <c r="A12" s="1"/>
      <c r="B12" s="1"/>
      <c r="C12" s="1"/>
      <c r="D12" s="1"/>
      <c r="E12" s="1"/>
      <c r="F12" s="1"/>
      <c r="G12" s="1"/>
    </row>
    <row r="13" spans="1:7" ht="15.75" thickTop="1">
      <c r="A13" s="31" t="s">
        <v>6</v>
      </c>
      <c r="B13" s="31"/>
      <c r="C13" s="31"/>
      <c r="D13" s="1"/>
      <c r="E13" s="31" t="s">
        <v>7</v>
      </c>
      <c r="F13" s="31"/>
      <c r="G13" s="31"/>
    </row>
    <row r="14" spans="1:7" ht="15.75" thickBot="1">
      <c r="A14" s="13" t="s">
        <v>12</v>
      </c>
      <c r="B14" s="13" t="s">
        <v>11</v>
      </c>
      <c r="C14" s="13" t="s">
        <v>8</v>
      </c>
      <c r="D14" s="1"/>
      <c r="E14" s="13" t="s">
        <v>12</v>
      </c>
      <c r="F14" s="13" t="s">
        <v>11</v>
      </c>
      <c r="G14" s="13" t="s">
        <v>8</v>
      </c>
    </row>
    <row r="15" spans="1:7" ht="15.75" thickTop="1">
      <c r="A15" s="16">
        <v>1</v>
      </c>
      <c r="B15" s="14">
        <v>300</v>
      </c>
      <c r="C15" s="15">
        <f>+B15/((A15)*60)</f>
        <v>5</v>
      </c>
      <c r="D15" s="1"/>
      <c r="E15" s="16">
        <v>1</v>
      </c>
      <c r="F15" s="14">
        <v>460</v>
      </c>
      <c r="G15" s="15">
        <f>+F15/((E15)*60)</f>
        <v>7.666666666666667</v>
      </c>
    </row>
    <row r="16" spans="1:7" ht="15">
      <c r="A16" s="16">
        <v>2</v>
      </c>
      <c r="B16" s="14">
        <v>225</v>
      </c>
      <c r="C16" s="15">
        <f>+B16/((A16-A15)*60)</f>
        <v>3.75</v>
      </c>
      <c r="D16" s="1"/>
      <c r="E16" s="16">
        <v>2</v>
      </c>
      <c r="F16" s="14">
        <v>360</v>
      </c>
      <c r="G16" s="15">
        <f aca="true" t="shared" si="0" ref="G16:G37">+F16/((E16-E15)*60)</f>
        <v>6</v>
      </c>
    </row>
    <row r="17" spans="1:7" ht="15">
      <c r="A17" s="16">
        <v>4</v>
      </c>
      <c r="B17" s="14">
        <v>535</v>
      </c>
      <c r="C17" s="15">
        <f>+B17/((A17-A16)*60)</f>
        <v>4.458333333333333</v>
      </c>
      <c r="D17" s="1"/>
      <c r="E17" s="16">
        <v>4</v>
      </c>
      <c r="F17" s="14">
        <v>700</v>
      </c>
      <c r="G17" s="15">
        <f t="shared" si="0"/>
        <v>5.833333333333333</v>
      </c>
    </row>
    <row r="18" spans="1:7" ht="15">
      <c r="A18" s="16">
        <v>6</v>
      </c>
      <c r="B18" s="14">
        <v>480</v>
      </c>
      <c r="C18" s="15">
        <f aca="true" t="shared" si="1" ref="C18:C40">+B18/((A18-A17)*60)</f>
        <v>4</v>
      </c>
      <c r="D18" s="1"/>
      <c r="E18" s="16">
        <v>6</v>
      </c>
      <c r="F18" s="14">
        <v>760</v>
      </c>
      <c r="G18" s="15">
        <f t="shared" si="0"/>
        <v>6.333333333333333</v>
      </c>
    </row>
    <row r="19" spans="1:7" ht="15">
      <c r="A19" s="16">
        <v>8</v>
      </c>
      <c r="B19" s="14">
        <v>530</v>
      </c>
      <c r="C19" s="15">
        <f t="shared" si="1"/>
        <v>4.416666666666667</v>
      </c>
      <c r="D19" s="1"/>
      <c r="E19" s="16">
        <v>8</v>
      </c>
      <c r="F19" s="14">
        <v>680</v>
      </c>
      <c r="G19" s="15">
        <f t="shared" si="0"/>
        <v>5.666666666666667</v>
      </c>
    </row>
    <row r="20" spans="1:7" ht="15">
      <c r="A20" s="16">
        <v>10</v>
      </c>
      <c r="B20" s="14">
        <v>510</v>
      </c>
      <c r="C20" s="15">
        <f t="shared" si="1"/>
        <v>4.25</v>
      </c>
      <c r="D20" s="1"/>
      <c r="E20" s="16">
        <v>10</v>
      </c>
      <c r="F20" s="14">
        <v>660</v>
      </c>
      <c r="G20" s="15">
        <f t="shared" si="0"/>
        <v>5.5</v>
      </c>
    </row>
    <row r="21" spans="1:7" ht="15">
      <c r="A21" s="16">
        <v>12</v>
      </c>
      <c r="B21" s="14">
        <v>530</v>
      </c>
      <c r="C21" s="15">
        <f t="shared" si="1"/>
        <v>4.416666666666667</v>
      </c>
      <c r="D21" s="1"/>
      <c r="E21" s="16">
        <v>12</v>
      </c>
      <c r="F21" s="14">
        <v>650</v>
      </c>
      <c r="G21" s="15">
        <f t="shared" si="0"/>
        <v>5.416666666666667</v>
      </c>
    </row>
    <row r="22" spans="1:7" ht="15">
      <c r="A22" s="16">
        <v>14</v>
      </c>
      <c r="B22" s="14">
        <v>520</v>
      </c>
      <c r="C22" s="15">
        <f t="shared" si="1"/>
        <v>4.333333333333333</v>
      </c>
      <c r="D22" s="1"/>
      <c r="E22" s="16">
        <v>14</v>
      </c>
      <c r="F22" s="14">
        <v>650</v>
      </c>
      <c r="G22" s="15">
        <f t="shared" si="0"/>
        <v>5.416666666666667</v>
      </c>
    </row>
    <row r="23" spans="1:7" ht="15">
      <c r="A23" s="16">
        <v>16</v>
      </c>
      <c r="B23" s="14">
        <v>460</v>
      </c>
      <c r="C23" s="15">
        <f t="shared" si="1"/>
        <v>3.8333333333333335</v>
      </c>
      <c r="D23" s="1"/>
      <c r="E23" s="16">
        <v>16</v>
      </c>
      <c r="F23" s="14">
        <v>650</v>
      </c>
      <c r="G23" s="15">
        <f t="shared" si="0"/>
        <v>5.416666666666667</v>
      </c>
    </row>
    <row r="24" spans="1:7" ht="15">
      <c r="A24" s="16">
        <v>18</v>
      </c>
      <c r="B24" s="14">
        <v>530</v>
      </c>
      <c r="C24" s="15">
        <f t="shared" si="1"/>
        <v>4.416666666666667</v>
      </c>
      <c r="D24" s="1"/>
      <c r="E24" s="16">
        <v>18</v>
      </c>
      <c r="F24" s="14">
        <v>660</v>
      </c>
      <c r="G24" s="15">
        <f t="shared" si="0"/>
        <v>5.5</v>
      </c>
    </row>
    <row r="25" spans="1:7" ht="15">
      <c r="A25" s="16">
        <v>20</v>
      </c>
      <c r="B25" s="14">
        <v>530</v>
      </c>
      <c r="C25" s="15">
        <f t="shared" si="1"/>
        <v>4.416666666666667</v>
      </c>
      <c r="D25" s="1"/>
      <c r="E25" s="16">
        <v>20</v>
      </c>
      <c r="F25" s="14">
        <v>650</v>
      </c>
      <c r="G25" s="15">
        <f t="shared" si="0"/>
        <v>5.416666666666667</v>
      </c>
    </row>
    <row r="26" spans="1:7" ht="15">
      <c r="A26" s="16">
        <v>22</v>
      </c>
      <c r="B26" s="14">
        <v>510</v>
      </c>
      <c r="C26" s="15">
        <f t="shared" si="1"/>
        <v>4.25</v>
      </c>
      <c r="D26" s="1"/>
      <c r="E26" s="16">
        <v>22</v>
      </c>
      <c r="F26" s="14">
        <v>580</v>
      </c>
      <c r="G26" s="15">
        <f t="shared" si="0"/>
        <v>4.833333333333333</v>
      </c>
    </row>
    <row r="27" spans="1:7" ht="15">
      <c r="A27" s="16">
        <v>24</v>
      </c>
      <c r="B27" s="14">
        <v>490</v>
      </c>
      <c r="C27" s="15">
        <f t="shared" si="1"/>
        <v>4.083333333333333</v>
      </c>
      <c r="D27" s="1"/>
      <c r="E27" s="16">
        <v>24</v>
      </c>
      <c r="F27" s="14">
        <v>610</v>
      </c>
      <c r="G27" s="15">
        <f t="shared" si="0"/>
        <v>5.083333333333333</v>
      </c>
    </row>
    <row r="28" spans="1:7" ht="15">
      <c r="A28" s="16">
        <v>26</v>
      </c>
      <c r="B28" s="14">
        <v>510</v>
      </c>
      <c r="C28" s="15">
        <f t="shared" si="1"/>
        <v>4.25</v>
      </c>
      <c r="D28" s="1"/>
      <c r="E28" s="16">
        <v>26</v>
      </c>
      <c r="F28" s="14">
        <v>600</v>
      </c>
      <c r="G28" s="15">
        <f t="shared" si="0"/>
        <v>5</v>
      </c>
    </row>
    <row r="29" spans="1:7" ht="15">
      <c r="A29" s="16">
        <v>28</v>
      </c>
      <c r="B29" s="14">
        <v>530</v>
      </c>
      <c r="C29" s="15">
        <f t="shared" si="1"/>
        <v>4.416666666666667</v>
      </c>
      <c r="D29" s="1"/>
      <c r="E29" s="16">
        <v>28</v>
      </c>
      <c r="F29" s="14">
        <v>630</v>
      </c>
      <c r="G29" s="15">
        <f t="shared" si="0"/>
        <v>5.25</v>
      </c>
    </row>
    <row r="30" spans="1:7" ht="15">
      <c r="A30" s="16">
        <v>30</v>
      </c>
      <c r="B30" s="14">
        <v>520</v>
      </c>
      <c r="C30" s="15">
        <f t="shared" si="1"/>
        <v>4.333333333333333</v>
      </c>
      <c r="D30" s="1"/>
      <c r="E30" s="16">
        <v>30</v>
      </c>
      <c r="F30" s="14">
        <v>620</v>
      </c>
      <c r="G30" s="15">
        <f t="shared" si="0"/>
        <v>5.166666666666667</v>
      </c>
    </row>
    <row r="31" spans="1:7" ht="15">
      <c r="A31" s="16">
        <v>32</v>
      </c>
      <c r="B31" s="14">
        <v>500</v>
      </c>
      <c r="C31" s="15">
        <f t="shared" si="1"/>
        <v>4.166666666666667</v>
      </c>
      <c r="D31" s="1"/>
      <c r="E31" s="16">
        <v>32</v>
      </c>
      <c r="F31" s="14">
        <v>620</v>
      </c>
      <c r="G31" s="15">
        <f t="shared" si="0"/>
        <v>5.166666666666667</v>
      </c>
    </row>
    <row r="32" spans="1:7" ht="15">
      <c r="A32" s="16">
        <v>34</v>
      </c>
      <c r="B32" s="14">
        <v>520</v>
      </c>
      <c r="C32" s="15">
        <f t="shared" si="1"/>
        <v>4.333333333333333</v>
      </c>
      <c r="D32" s="1"/>
      <c r="E32" s="16">
        <v>34</v>
      </c>
      <c r="F32" s="14">
        <v>620</v>
      </c>
      <c r="G32" s="15">
        <f t="shared" si="0"/>
        <v>5.166666666666667</v>
      </c>
    </row>
    <row r="33" spans="1:7" ht="15">
      <c r="A33" s="16">
        <v>36</v>
      </c>
      <c r="B33" s="14">
        <v>520</v>
      </c>
      <c r="C33" s="15">
        <f t="shared" si="1"/>
        <v>4.333333333333333</v>
      </c>
      <c r="D33" s="1"/>
      <c r="E33" s="16">
        <v>36</v>
      </c>
      <c r="F33" s="14">
        <v>625</v>
      </c>
      <c r="G33" s="15">
        <f t="shared" si="0"/>
        <v>5.208333333333333</v>
      </c>
    </row>
    <row r="34" spans="1:7" ht="15">
      <c r="A34" s="16">
        <v>38</v>
      </c>
      <c r="B34" s="14">
        <v>530</v>
      </c>
      <c r="C34" s="15">
        <f t="shared" si="1"/>
        <v>4.416666666666667</v>
      </c>
      <c r="D34" s="1"/>
      <c r="E34" s="16">
        <v>38</v>
      </c>
      <c r="F34" s="14">
        <v>620</v>
      </c>
      <c r="G34" s="15">
        <f t="shared" si="0"/>
        <v>5.166666666666667</v>
      </c>
    </row>
    <row r="35" spans="1:7" ht="15">
      <c r="A35" s="16">
        <v>40</v>
      </c>
      <c r="B35" s="14">
        <v>530</v>
      </c>
      <c r="C35" s="15">
        <f t="shared" si="1"/>
        <v>4.416666666666667</v>
      </c>
      <c r="D35" s="1"/>
      <c r="E35" s="16">
        <v>40</v>
      </c>
      <c r="F35" s="14">
        <v>620</v>
      </c>
      <c r="G35" s="15">
        <f t="shared" si="0"/>
        <v>5.166666666666667</v>
      </c>
    </row>
    <row r="36" spans="1:7" ht="15">
      <c r="A36" s="16">
        <v>42</v>
      </c>
      <c r="B36" s="14">
        <v>520</v>
      </c>
      <c r="C36" s="15">
        <f t="shared" si="1"/>
        <v>4.333333333333333</v>
      </c>
      <c r="D36" s="1"/>
      <c r="E36" s="16">
        <v>42</v>
      </c>
      <c r="F36" s="14">
        <v>625</v>
      </c>
      <c r="G36" s="15">
        <f t="shared" si="0"/>
        <v>5.208333333333333</v>
      </c>
    </row>
    <row r="37" spans="1:7" ht="15">
      <c r="A37" s="16">
        <v>44</v>
      </c>
      <c r="B37" s="14">
        <v>520</v>
      </c>
      <c r="C37" s="15">
        <f t="shared" si="1"/>
        <v>4.333333333333333</v>
      </c>
      <c r="D37" s="1"/>
      <c r="E37" s="16">
        <v>44</v>
      </c>
      <c r="F37" s="14">
        <v>620</v>
      </c>
      <c r="G37" s="15">
        <f t="shared" si="0"/>
        <v>5.166666666666667</v>
      </c>
    </row>
    <row r="38" spans="1:7" ht="15">
      <c r="A38" s="16">
        <v>46</v>
      </c>
      <c r="B38" s="14">
        <v>515</v>
      </c>
      <c r="C38" s="15">
        <f t="shared" si="1"/>
        <v>4.291666666666667</v>
      </c>
      <c r="D38" s="1"/>
      <c r="E38" s="17" t="s">
        <v>21</v>
      </c>
      <c r="F38" s="14"/>
      <c r="G38" s="15">
        <f>+AVERAGE(G30:G37)</f>
        <v>5.177083333333333</v>
      </c>
    </row>
    <row r="39" spans="1:4" ht="15.75" thickBot="1">
      <c r="A39" s="16">
        <v>48</v>
      </c>
      <c r="B39" s="14">
        <v>520</v>
      </c>
      <c r="C39" s="15">
        <f t="shared" si="1"/>
        <v>4.333333333333333</v>
      </c>
      <c r="D39" s="1"/>
    </row>
    <row r="40" spans="1:6" ht="18">
      <c r="A40" s="16">
        <v>50</v>
      </c>
      <c r="B40" s="14">
        <v>520</v>
      </c>
      <c r="C40" s="15">
        <f t="shared" si="1"/>
        <v>4.333333333333333</v>
      </c>
      <c r="E40" s="26" t="s">
        <v>19</v>
      </c>
      <c r="F40" s="18">
        <f>G38</f>
        <v>5.177083333333333</v>
      </c>
    </row>
    <row r="41" spans="1:6" ht="18.75" thickBot="1">
      <c r="A41" s="17" t="s">
        <v>21</v>
      </c>
      <c r="B41" s="14"/>
      <c r="C41" s="15">
        <f>+AVERAGE(C33:C40)</f>
        <v>4.348958333333333</v>
      </c>
      <c r="E41" s="27" t="s">
        <v>20</v>
      </c>
      <c r="F41" s="19">
        <f>F40*10^-6</f>
        <v>5.177083333333332E-06</v>
      </c>
    </row>
    <row r="42" ht="15.75" thickBot="1"/>
    <row r="43" spans="1:3" ht="18">
      <c r="A43" s="24" t="s">
        <v>17</v>
      </c>
      <c r="B43" s="18">
        <f>C41</f>
        <v>4.348958333333333</v>
      </c>
      <c r="C43" s="1"/>
    </row>
    <row r="44" spans="1:2" ht="18.75" thickBot="1">
      <c r="A44" s="25" t="s">
        <v>18</v>
      </c>
      <c r="B44" s="19">
        <f>B43*10^-6</f>
        <v>4.348958333333333E-06</v>
      </c>
    </row>
  </sheetData>
  <sheetProtection/>
  <mergeCells count="3">
    <mergeCell ref="A1:G1"/>
    <mergeCell ref="A13:C13"/>
    <mergeCell ref="E13:G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Monash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belindah</dc:creator>
  <cp:keywords/>
  <dc:description/>
  <cp:lastModifiedBy>belindah</cp:lastModifiedBy>
  <dcterms:created xsi:type="dcterms:W3CDTF">2008-04-09T07:55:15Z</dcterms:created>
  <dcterms:modified xsi:type="dcterms:W3CDTF">2008-11-17T21:46:10Z</dcterms:modified>
  <cp:category/>
  <cp:version/>
  <cp:contentType/>
  <cp:contentStatus/>
</cp:coreProperties>
</file>